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5576" windowHeight="11952"/>
  </bookViews>
  <sheets>
    <sheet name="Program Income Calculator" sheetId="1" r:id="rId1"/>
  </sheets>
  <calcPr calcId="145621" refMode="R1C1"/>
</workbook>
</file>

<file path=xl/calcChain.xml><?xml version="1.0" encoding="utf-8"?>
<calcChain xmlns="http://schemas.openxmlformats.org/spreadsheetml/2006/main">
  <c r="H17" i="1" l="1"/>
  <c r="H16" i="1"/>
  <c r="C7" i="1" l="1"/>
  <c r="D7" i="1" l="1"/>
  <c r="E7" i="1" s="1"/>
  <c r="G7" i="1" s="1"/>
  <c r="B4" i="1"/>
  <c r="C4" i="1" s="1"/>
  <c r="F4" i="1" l="1"/>
  <c r="E4" i="1"/>
  <c r="H7" i="1"/>
  <c r="F22" i="1"/>
  <c r="H12" i="1"/>
  <c r="H19" i="1"/>
  <c r="H18" i="1"/>
  <c r="H15" i="1"/>
  <c r="H14" i="1"/>
  <c r="H13" i="1"/>
  <c r="G22" i="1"/>
</calcChain>
</file>

<file path=xl/sharedStrings.xml><?xml version="1.0" encoding="utf-8"?>
<sst xmlns="http://schemas.openxmlformats.org/spreadsheetml/2006/main" count="55" uniqueCount="43">
  <si>
    <t>2011 - Q4 (Oct-Dec)</t>
  </si>
  <si>
    <t>2012 - Q3 (July-Sept)</t>
  </si>
  <si>
    <t>2012 - Q4 (Oct-Dec)</t>
  </si>
  <si>
    <t>2012 - Q1 (Jan-March)</t>
  </si>
  <si>
    <t>2012 - Q2 (April-June)</t>
  </si>
  <si>
    <t>Notes</t>
  </si>
  <si>
    <t>FY 2012 DNA Award</t>
  </si>
  <si>
    <t>FY 2012 Operational Budget for the DNA Laboratory</t>
  </si>
  <si>
    <t>Percentage of Revenue Required to be Reported as Program Income</t>
  </si>
  <si>
    <t>Balance From FY 2012 to be Applied to FY 2013 Operational Budget</t>
  </si>
  <si>
    <t>FY 2013 DNA Award</t>
  </si>
  <si>
    <t xml:space="preserve">Total of FY 2013 DNA Award plus Balance From FY 2012 DNA Award </t>
  </si>
  <si>
    <t>Step 1 : How to Calculate Program Income - (Federal Award to Your Operational Budget)</t>
  </si>
  <si>
    <t xml:space="preserve">FY 2012 DNA Award Divided by 6 Quarterly Reports  </t>
  </si>
  <si>
    <t xml:space="preserve">Total of 4 Quarterly Reports (Annual) </t>
  </si>
  <si>
    <t>FY 2013 DNA Award plus Balance From FY 2012 DNA Award Divided by 6 Quarterly Reports</t>
  </si>
  <si>
    <t>Total of 4 Quarterly Reports (Annual)</t>
  </si>
  <si>
    <t>FY 2013 Operational Budget for the DNA Laboratory</t>
  </si>
  <si>
    <t>Balance From FY 2013 to be Applied to FY 2014 Operational Budget</t>
  </si>
  <si>
    <t xml:space="preserve">                                         -</t>
  </si>
  <si>
    <t xml:space="preserve">                                        -</t>
  </si>
  <si>
    <t xml:space="preserve">                                      -</t>
  </si>
  <si>
    <t>2013 - Q1 (Jan-March)</t>
  </si>
  <si>
    <t>2013 - Q2 (April-June)</t>
  </si>
  <si>
    <t>2013 - Q3 (July-Sept)</t>
  </si>
  <si>
    <t xml:space="preserve">   Step 2 : How to Calculate Program Income From Revenues Generated</t>
  </si>
  <si>
    <t>Calendar Year Quarter</t>
  </si>
  <si>
    <t>Revenue Received During Each Quarter for DNA Testing</t>
  </si>
  <si>
    <t>% of Revenue From FY12 Award Calculated in Step 1</t>
  </si>
  <si>
    <t>% of Revenue From FY13 Award Calculated in Step 1</t>
  </si>
  <si>
    <t>Obligations or Encumbrances  From the FY12 Award</t>
  </si>
  <si>
    <t>Obligations or Encumbrances From the FY13 Award</t>
  </si>
  <si>
    <t>Program Income to Report on the FFR</t>
  </si>
  <si>
    <t xml:space="preserve">Prorating of Income During Grant Period </t>
  </si>
  <si>
    <t>100% FY12 Contribution</t>
  </si>
  <si>
    <t xml:space="preserve">100% FY13 Contribution </t>
  </si>
  <si>
    <t>100% FY13 Contribution</t>
  </si>
  <si>
    <t>When the FY12 DNA Award Becomes Active</t>
  </si>
  <si>
    <t>When the FY13 DNA Award Becomes Active</t>
  </si>
  <si>
    <t>FY12 DNA Award Ends</t>
  </si>
  <si>
    <t>Total DNA Award Amount Obligated</t>
  </si>
  <si>
    <t>FY 12 Award Closed - all Funds Obligated or Expended</t>
  </si>
  <si>
    <t>FY 13 Award Still Open - with $40,000 Left to Obligate or Expend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</si>
</sst>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1" applyNumberFormat="1" applyFont="1" applyBorder="1" applyAlignment="1">
      <alignment vertical="center" wrapText="1"/>
    </xf>
    <xf numFmtId="10" fontId="0" fillId="0" borderId="4" xfId="2" applyNumberFormat="1" applyFon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0" fontId="0" fillId="0" borderId="4" xfId="0" applyNumberFormat="1" applyBorder="1" applyAlignment="1">
      <alignment vertical="center" wrapText="1"/>
    </xf>
    <xf numFmtId="44" fontId="0" fillId="0" borderId="4" xfId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4" fontId="0" fillId="2" borderId="4" xfId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0" fontId="0" fillId="0" borderId="4" xfId="0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selection activeCell="I24" sqref="I24"/>
    </sheetView>
  </sheetViews>
  <sheetFormatPr defaultColWidth="9.109375" defaultRowHeight="14.4" x14ac:dyDescent="0.3"/>
  <cols>
    <col min="1" max="1" width="14.88671875" style="1" customWidth="1"/>
    <col min="2" max="2" width="20.33203125" style="1" customWidth="1"/>
    <col min="3" max="3" width="19.88671875" style="1" customWidth="1"/>
    <col min="4" max="4" width="20.109375" style="1" customWidth="1"/>
    <col min="5" max="5" width="20.88671875" style="1" customWidth="1"/>
    <col min="6" max="6" width="17.5546875" style="1" customWidth="1"/>
    <col min="7" max="7" width="18.6640625" style="1" customWidth="1"/>
    <col min="8" max="8" width="15.88671875" style="1" customWidth="1"/>
    <col min="9" max="9" width="50" style="1" customWidth="1"/>
    <col min="10" max="16384" width="9.109375" style="1"/>
  </cols>
  <sheetData>
    <row r="1" spans="1:9" ht="45.75" customHeight="1" thickBot="1" x14ac:dyDescent="0.35">
      <c r="A1" s="18" t="s">
        <v>12</v>
      </c>
      <c r="B1" s="19"/>
      <c r="C1" s="19"/>
      <c r="D1" s="19"/>
      <c r="E1" s="19"/>
      <c r="F1" s="20"/>
    </row>
    <row r="2" spans="1:9" ht="10.5" customHeight="1" x14ac:dyDescent="0.3"/>
    <row r="3" spans="1:9" ht="57.6" x14ac:dyDescent="0.3">
      <c r="A3" s="10" t="s">
        <v>6</v>
      </c>
      <c r="B3" s="10" t="s">
        <v>13</v>
      </c>
      <c r="C3" s="10" t="s">
        <v>14</v>
      </c>
      <c r="D3" s="10" t="s">
        <v>7</v>
      </c>
      <c r="E3" s="10" t="s">
        <v>8</v>
      </c>
      <c r="F3" s="10" t="s">
        <v>9</v>
      </c>
    </row>
    <row r="4" spans="1:9" x14ac:dyDescent="0.3">
      <c r="A4" s="3">
        <v>150000</v>
      </c>
      <c r="B4" s="3">
        <f>SUM(D5)+AVERAGE(A4/6)</f>
        <v>25000</v>
      </c>
      <c r="C4" s="3">
        <f>SUM(B4*4)</f>
        <v>100000</v>
      </c>
      <c r="D4" s="3">
        <v>1600000</v>
      </c>
      <c r="E4" s="4">
        <f>SUM(C4)/D4</f>
        <v>6.25E-2</v>
      </c>
      <c r="F4" s="7">
        <f>VALUE(A4-C4)</f>
        <v>50000</v>
      </c>
    </row>
    <row r="6" spans="1:9" ht="72" x14ac:dyDescent="0.3">
      <c r="A6" s="10" t="s">
        <v>10</v>
      </c>
      <c r="B6" s="10" t="s">
        <v>9</v>
      </c>
      <c r="C6" s="10" t="s">
        <v>11</v>
      </c>
      <c r="D6" s="10" t="s">
        <v>15</v>
      </c>
      <c r="E6" s="10" t="s">
        <v>16</v>
      </c>
      <c r="F6" s="10" t="s">
        <v>17</v>
      </c>
      <c r="G6" s="10" t="s">
        <v>8</v>
      </c>
      <c r="H6" s="10" t="s">
        <v>18</v>
      </c>
    </row>
    <row r="7" spans="1:9" x14ac:dyDescent="0.3">
      <c r="A7" s="3">
        <v>225000</v>
      </c>
      <c r="B7" s="3">
        <v>50000</v>
      </c>
      <c r="C7" s="15">
        <f>SUM(A7:B7)</f>
        <v>275000</v>
      </c>
      <c r="D7" s="3">
        <f>AVERAGE(C7/6)</f>
        <v>45833.333333333336</v>
      </c>
      <c r="E7" s="16">
        <f>SUM(D7*4)</f>
        <v>183333.33333333334</v>
      </c>
      <c r="F7" s="3">
        <v>1750000</v>
      </c>
      <c r="G7" s="4">
        <f>SUM(E7/F7)</f>
        <v>0.10476190476190476</v>
      </c>
      <c r="H7" s="7">
        <f>VALUE(C7-E7)</f>
        <v>91666.666666666657</v>
      </c>
    </row>
    <row r="8" spans="1:9" ht="12" customHeight="1" thickBot="1" x14ac:dyDescent="0.35"/>
    <row r="9" spans="1:9" ht="38.25" customHeight="1" thickBot="1" x14ac:dyDescent="0.35">
      <c r="A9" s="21" t="s">
        <v>25</v>
      </c>
      <c r="B9" s="22"/>
      <c r="C9" s="22"/>
      <c r="D9" s="22"/>
      <c r="E9" s="22"/>
      <c r="F9" s="23"/>
    </row>
    <row r="10" spans="1:9" ht="6.75" customHeight="1" x14ac:dyDescent="0.3"/>
    <row r="11" spans="1:9" ht="72" x14ac:dyDescent="0.3">
      <c r="A11" s="14" t="s">
        <v>5</v>
      </c>
      <c r="B11" s="14" t="s">
        <v>26</v>
      </c>
      <c r="C11" s="14" t="s">
        <v>27</v>
      </c>
      <c r="D11" s="14" t="s">
        <v>28</v>
      </c>
      <c r="E11" s="14" t="s">
        <v>29</v>
      </c>
      <c r="F11" s="14" t="s">
        <v>30</v>
      </c>
      <c r="G11" s="14" t="s">
        <v>31</v>
      </c>
      <c r="H11" s="14" t="s">
        <v>32</v>
      </c>
      <c r="I11" s="14" t="s">
        <v>33</v>
      </c>
    </row>
    <row r="12" spans="1:9" ht="39.75" customHeight="1" x14ac:dyDescent="0.3">
      <c r="A12" s="11" t="s">
        <v>37</v>
      </c>
      <c r="B12" s="2" t="s">
        <v>0</v>
      </c>
      <c r="C12" s="5">
        <v>2000</v>
      </c>
      <c r="D12" s="4">
        <v>6.25E-2</v>
      </c>
      <c r="E12" s="17" t="s">
        <v>19</v>
      </c>
      <c r="F12" s="7">
        <v>5000</v>
      </c>
      <c r="G12" s="7">
        <v>0</v>
      </c>
      <c r="H12" s="7">
        <f>C12*D12</f>
        <v>125</v>
      </c>
      <c r="I12" s="8" t="s">
        <v>34</v>
      </c>
    </row>
    <row r="13" spans="1:9" x14ac:dyDescent="0.3">
      <c r="A13" s="11"/>
      <c r="B13" s="2" t="s">
        <v>3</v>
      </c>
      <c r="C13" s="5">
        <v>4000</v>
      </c>
      <c r="D13" s="4">
        <v>6.25E-2</v>
      </c>
      <c r="E13" s="6" t="s">
        <v>20</v>
      </c>
      <c r="F13" s="7">
        <v>30000</v>
      </c>
      <c r="G13" s="7">
        <v>0</v>
      </c>
      <c r="H13" s="7">
        <f>C13*D13</f>
        <v>250</v>
      </c>
      <c r="I13" s="8" t="s">
        <v>34</v>
      </c>
    </row>
    <row r="14" spans="1:9" x14ac:dyDescent="0.3">
      <c r="A14" s="11"/>
      <c r="B14" s="2" t="s">
        <v>4</v>
      </c>
      <c r="C14" s="5">
        <v>6000</v>
      </c>
      <c r="D14" s="4">
        <v>6.25E-2</v>
      </c>
      <c r="E14" s="6" t="s">
        <v>20</v>
      </c>
      <c r="F14" s="7">
        <v>55000</v>
      </c>
      <c r="G14" s="7">
        <v>0</v>
      </c>
      <c r="H14" s="7">
        <f>C14*D14</f>
        <v>375</v>
      </c>
      <c r="I14" s="8" t="s">
        <v>34</v>
      </c>
    </row>
    <row r="15" spans="1:9" x14ac:dyDescent="0.3">
      <c r="A15" s="11"/>
      <c r="B15" s="2" t="s">
        <v>1</v>
      </c>
      <c r="C15" s="5">
        <v>8000</v>
      </c>
      <c r="D15" s="4">
        <v>6.25E-2</v>
      </c>
      <c r="E15" s="6" t="s">
        <v>20</v>
      </c>
      <c r="F15" s="7">
        <v>30000</v>
      </c>
      <c r="G15" s="7">
        <v>0</v>
      </c>
      <c r="H15" s="7">
        <f>C15*D15</f>
        <v>500</v>
      </c>
      <c r="I15" s="8" t="s">
        <v>34</v>
      </c>
    </row>
    <row r="16" spans="1:9" ht="48" customHeight="1" x14ac:dyDescent="0.3">
      <c r="A16" s="11" t="s">
        <v>38</v>
      </c>
      <c r="B16" s="2" t="s">
        <v>2</v>
      </c>
      <c r="C16" s="5">
        <v>6000</v>
      </c>
      <c r="D16" s="4" t="s">
        <v>21</v>
      </c>
      <c r="E16" s="6">
        <v>0.1048</v>
      </c>
      <c r="F16" s="7">
        <v>25000</v>
      </c>
      <c r="G16" s="7">
        <v>10000</v>
      </c>
      <c r="H16" s="7">
        <f>SUM(C16*E16)</f>
        <v>628.80000000000007</v>
      </c>
      <c r="I16" s="8" t="s">
        <v>35</v>
      </c>
    </row>
    <row r="17" spans="1:9" ht="27.6" x14ac:dyDescent="0.3">
      <c r="A17" s="11" t="s">
        <v>39</v>
      </c>
      <c r="B17" s="2" t="s">
        <v>22</v>
      </c>
      <c r="C17" s="5">
        <v>8000</v>
      </c>
      <c r="D17" s="4" t="s">
        <v>21</v>
      </c>
      <c r="E17" s="6">
        <v>0.1048</v>
      </c>
      <c r="F17" s="7">
        <v>5000</v>
      </c>
      <c r="G17" s="7">
        <v>45000</v>
      </c>
      <c r="H17" s="7">
        <f>SUM(C17*E17)</f>
        <v>838.40000000000009</v>
      </c>
      <c r="I17" s="8" t="s">
        <v>35</v>
      </c>
    </row>
    <row r="18" spans="1:9" x14ac:dyDescent="0.3">
      <c r="A18" s="2"/>
      <c r="B18" s="2" t="s">
        <v>23</v>
      </c>
      <c r="C18" s="5">
        <v>9000</v>
      </c>
      <c r="D18" s="4" t="s">
        <v>21</v>
      </c>
      <c r="E18" s="6">
        <v>0.1048</v>
      </c>
      <c r="F18" s="7">
        <v>0</v>
      </c>
      <c r="G18" s="7">
        <v>60000</v>
      </c>
      <c r="H18" s="7">
        <f>C18*E18</f>
        <v>943.2</v>
      </c>
      <c r="I18" s="8" t="s">
        <v>36</v>
      </c>
    </row>
    <row r="19" spans="1:9" x14ac:dyDescent="0.3">
      <c r="A19" s="2"/>
      <c r="B19" s="2" t="s">
        <v>24</v>
      </c>
      <c r="C19" s="5">
        <v>10000</v>
      </c>
      <c r="D19" s="4" t="s">
        <v>21</v>
      </c>
      <c r="E19" s="6">
        <v>0.1048</v>
      </c>
      <c r="F19" s="7">
        <v>0</v>
      </c>
      <c r="G19" s="7">
        <v>70000</v>
      </c>
      <c r="H19" s="7">
        <f>C19*E19</f>
        <v>1048</v>
      </c>
      <c r="I19" s="8" t="s">
        <v>36</v>
      </c>
    </row>
    <row r="20" spans="1:9" x14ac:dyDescent="0.3">
      <c r="F20" s="9"/>
      <c r="G20" s="9"/>
      <c r="H20" s="9"/>
    </row>
    <row r="21" spans="1:9" x14ac:dyDescent="0.3">
      <c r="F21" s="9"/>
      <c r="G21" s="9"/>
      <c r="H21" s="9"/>
    </row>
    <row r="22" spans="1:9" ht="28.8" x14ac:dyDescent="0.3">
      <c r="E22" s="12" t="s">
        <v>40</v>
      </c>
      <c r="F22" s="13">
        <f>SUM(F12:F19)</f>
        <v>150000</v>
      </c>
      <c r="G22" s="13">
        <f>SUM(G16:G19)</f>
        <v>185000</v>
      </c>
    </row>
    <row r="23" spans="1:9" ht="63" customHeight="1" x14ac:dyDescent="0.3">
      <c r="F23" s="2" t="s">
        <v>41</v>
      </c>
      <c r="G23" s="2" t="s">
        <v>42</v>
      </c>
    </row>
  </sheetData>
  <mergeCells count="2">
    <mergeCell ref="A1:F1"/>
    <mergeCell ref="A9:F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Income Calculator</vt:lpstr>
    </vt:vector>
  </TitlesOfParts>
  <Company>OJP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nelsonm</dc:creator>
  <cp:lastModifiedBy>Williams, Michael</cp:lastModifiedBy>
  <dcterms:created xsi:type="dcterms:W3CDTF">2012-04-25T11:46:50Z</dcterms:created>
  <dcterms:modified xsi:type="dcterms:W3CDTF">2013-09-04T14:22:10Z</dcterms:modified>
</cp:coreProperties>
</file>